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24226"/>
  <mc:AlternateContent xmlns:mc="http://schemas.openxmlformats.org/markup-compatibility/2006">
    <mc:Choice Requires="x15">
      <x15ac:absPath xmlns:x15ac="http://schemas.microsoft.com/office/spreadsheetml/2010/11/ac" url="https://mseastmidlands.sharepoint.com/sites/Client/Shared Documents/Client/S/SAAA/2026 Audit/Docs for Moore Website/"/>
    </mc:Choice>
  </mc:AlternateContent>
  <xr:revisionPtr revIDLastSave="71" documentId="13_ncr:1_{B47BCCEC-A6F7-451D-B294-6D018F7E2673}" xr6:coauthVersionLast="47" xr6:coauthVersionMax="47" xr10:uidLastSave="{DE01658E-60E6-4479-A80B-036728E0E325}"/>
  <bookViews>
    <workbookView xWindow="-108" yWindow="-108" windowWidth="23256" windowHeight="12576" xr2:uid="{00000000-000D-0000-FFFF-FFFF00000000}"/>
  </bookViews>
  <sheets>
    <sheet name="Variances" sheetId="1" r:id="rId1"/>
    <sheet name="Total Other Receipts" sheetId="2" r:id="rId2"/>
  </sheets>
  <definedNames>
    <definedName name="_xlnm.Print_Area" localSheetId="0">Variances!$A$1:$O$32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B9" i="2"/>
  <c r="H28" i="1"/>
  <c r="L28" i="1" s="1"/>
  <c r="H26" i="1"/>
  <c r="H24" i="1"/>
  <c r="H20" i="1"/>
  <c r="K20" i="1" s="1"/>
  <c r="H18" i="1"/>
  <c r="H16" i="1"/>
  <c r="L16" i="1" s="1"/>
  <c r="H14" i="1"/>
  <c r="L14" i="1" s="1"/>
  <c r="H12" i="1"/>
  <c r="L12" i="1" s="1"/>
  <c r="G28" i="1"/>
  <c r="M28" i="1" s="1"/>
  <c r="G26" i="1"/>
  <c r="M26" i="1" s="1"/>
  <c r="G24" i="1"/>
  <c r="M24" i="1" s="1"/>
  <c r="G20" i="1"/>
  <c r="M20" i="1"/>
  <c r="G18" i="1"/>
  <c r="M18" i="1"/>
  <c r="G16" i="1"/>
  <c r="M16" i="1"/>
  <c r="G14" i="1"/>
  <c r="M14" i="1"/>
  <c r="G12" i="1"/>
  <c r="M12" i="1"/>
  <c r="J12" i="1"/>
  <c r="I12" i="1"/>
  <c r="J28" i="1"/>
  <c r="I28" i="1"/>
  <c r="J26" i="1"/>
  <c r="I26" i="1"/>
  <c r="J24" i="1"/>
  <c r="I24" i="1"/>
  <c r="J20" i="1"/>
  <c r="I20" i="1"/>
  <c r="J18" i="1"/>
  <c r="I18" i="1"/>
  <c r="J16" i="1"/>
  <c r="I16" i="1"/>
  <c r="J14" i="1"/>
  <c r="I14" i="1"/>
  <c r="K24" i="1"/>
  <c r="L24" i="1"/>
  <c r="N24" i="1" s="1"/>
  <c r="K28" i="1"/>
  <c r="L26" i="1"/>
  <c r="N26" i="1" s="1"/>
  <c r="F22" i="1"/>
  <c r="D22" i="1"/>
  <c r="K18" i="1"/>
  <c r="K26" i="1"/>
  <c r="K14" i="1"/>
  <c r="L18" i="1"/>
  <c r="N18" i="1"/>
  <c r="K16" i="1"/>
  <c r="I22" i="1"/>
  <c r="G22" i="1"/>
  <c r="M22" i="1"/>
  <c r="J22" i="1"/>
  <c r="K12" i="1"/>
  <c r="N28" i="1" l="1"/>
  <c r="N14" i="1"/>
  <c r="N12" i="1"/>
  <c r="N10" i="1"/>
  <c r="H22" i="1"/>
  <c r="N16" i="1"/>
  <c r="L20" i="1"/>
  <c r="N20" i="1" s="1"/>
  <c r="L22" i="1" l="1"/>
  <c r="N22" i="1" s="1"/>
  <c r="K22" i="1"/>
</calcChain>
</file>

<file path=xl/sharedStrings.xml><?xml version="1.0" encoding="utf-8"?>
<sst xmlns="http://schemas.openxmlformats.org/spreadsheetml/2006/main" count="37" uniqueCount="33">
  <si>
    <t xml:space="preserve">Explanation of variances 2025/26 – pro forma </t>
  </si>
  <si>
    <t xml:space="preserve">Name of smaller authority: </t>
  </si>
  <si>
    <t>Kirdford Parish Council</t>
  </si>
  <si>
    <r>
      <t xml:space="preserve">Insert figures from Section 2 of the AGAR in all </t>
    </r>
    <r>
      <rPr>
        <b/>
        <u/>
        <sz val="10"/>
        <color indexed="62"/>
        <rFont val="Arial"/>
        <family val="2"/>
      </rPr>
      <t>Blue</t>
    </r>
    <r>
      <rPr>
        <b/>
        <sz val="10"/>
        <color indexed="10"/>
        <rFont val="Arial"/>
        <family val="2"/>
      </rPr>
      <t xml:space="preserve"> highlighted boxes </t>
    </r>
  </si>
  <si>
    <r>
      <t xml:space="preserve">Now, please provide full explanations, including numerical values, for the following that will be flagged in the green boxes where relevant:
</t>
    </r>
    <r>
      <rPr>
        <sz val="10"/>
        <color indexed="8"/>
        <rFont val="Arial"/>
        <family val="2"/>
      </rPr>
      <t>• variances of more than 15% between totals for individual boxes (except variances of less than £500);
• variances of more than £100,000 must be explained even where this constitutes less than 15%;</t>
    </r>
  </si>
  <si>
    <t>Please ensure variance explanations are quantified to reduce the variance excluding stated items below the 15% / £500 / £100,000 threshold</t>
  </si>
  <si>
    <t>Variance</t>
  </si>
  <si>
    <t>Explanation Required?</t>
  </si>
  <si>
    <t>DO NOT OVERWRITE THE BOXES HIGHLIGHTED IN RED/GREEN</t>
  </si>
  <si>
    <r>
      <t xml:space="preserve">Explanation </t>
    </r>
    <r>
      <rPr>
        <b/>
        <u/>
        <sz val="11"/>
        <color indexed="8"/>
        <rFont val="Arial"/>
        <family val="2"/>
      </rPr>
      <t>(must include narrative and supporting figures)</t>
    </r>
    <r>
      <rPr>
        <b/>
        <sz val="11"/>
        <color theme="1"/>
        <rFont val="Arial"/>
        <family val="2"/>
      </rPr>
      <t xml:space="preserve">
</t>
    </r>
    <r>
      <rPr>
        <sz val="11"/>
        <color theme="1"/>
        <rFont val="Arial"/>
        <family val="2"/>
      </rPr>
      <t>Note: If an explanation is required for the variance of Box 4 and the explanation refers to a change in hours or a change in pay rates, please could you note the previous hours/rates and the updated hours/rates</t>
    </r>
  </si>
  <si>
    <t>£</t>
  </si>
  <si>
    <t>%</t>
  </si>
  <si>
    <t>Is &gt; 15%</t>
  </si>
  <si>
    <t>Is &gt; £100,000</t>
  </si>
  <si>
    <t>1 Balances Brought Forward</t>
  </si>
  <si>
    <t>2 Precept or Rates and Levies</t>
  </si>
  <si>
    <t>The precept increase is due to 54 new properties built in the Parish - thus increasing the number of properties by over 15% - it was also agreed to increase the precept by a further 5% to go towards the new sports pavilion that will be built over the next few years</t>
  </si>
  <si>
    <t>3 Total Other Receipts</t>
  </si>
  <si>
    <t>In the 2025 year, we had some major projects, such as defence works against travellers parking on PC land, also fighting planning approval within the Parish, this had an impact on VAT reciepts and Interest payments - see tab on Reciepts for more detail</t>
  </si>
  <si>
    <t>4 Staff Costs</t>
  </si>
  <si>
    <t>5 Loan Interest/Capital Repayment</t>
  </si>
  <si>
    <t>6 All Other Payments</t>
  </si>
  <si>
    <t>In the 2025 year, the Parish Council awarded two major grants and also fought a land planning application - totalling £176,880
Recreation Ground Paviliion Refurbishment Grant (CIL) £61,000
Village Hall Roof Replacement Grant (CIL) £88,460.82
Planning Advice and Proffesional representation against planning application £27,420.05</t>
  </si>
  <si>
    <t>7 Balances Carried Forward</t>
  </si>
  <si>
    <t>8 Total Cash and Short Term Investments</t>
  </si>
  <si>
    <t>9 Total Fixed Assets plus Other Long Term Investments and Assets</t>
  </si>
  <si>
    <t>10 Total Borrowings</t>
  </si>
  <si>
    <t>Total Other Receipts</t>
  </si>
  <si>
    <t>Description</t>
  </si>
  <si>
    <t>CIL</t>
  </si>
  <si>
    <t>VAT</t>
  </si>
  <si>
    <t>Interest</t>
  </si>
  <si>
    <t>Other (Refunds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</si>
</sst>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sz val="10"/>
      <color indexed="8"/>
      <name val="Arial"/>
      <family val="2"/>
    </font>
    <font>
      <b/>
      <u/>
      <sz val="11"/>
      <color indexed="8"/>
      <name val="Arial"/>
      <family val="2"/>
    </font>
    <font>
      <sz val="11"/>
      <color theme="1"/>
      <name val="Arial"/>
      <family val="2"/>
    </font>
    <font>
      <b/>
      <sz val="11"/>
      <color rgb="FFFF0000"/>
      <name val="Arial"/>
      <family val="2"/>
    </font>
    <font>
      <b/>
      <sz val="11"/>
      <color theme="1"/>
      <name val="Arial"/>
      <family val="2"/>
    </font>
    <font>
      <sz val="10"/>
      <color theme="1"/>
      <name val="Symbol"/>
      <family val="1"/>
      <charset val="2"/>
    </font>
    <font>
      <b/>
      <sz val="14"/>
      <color rgb="FFFF0000"/>
      <name val="Arial"/>
      <family val="2"/>
    </font>
    <font>
      <b/>
      <sz val="10"/>
      <color theme="1"/>
      <name val="Arial"/>
      <family val="2"/>
    </font>
    <font>
      <sz val="11"/>
      <color rgb="FF242424"/>
      <name val="Aptos Narrow"/>
      <charset val="1"/>
    </font>
    <font>
      <b/>
      <sz val="11"/>
      <color theme="1"/>
      <name val="Calibri"/>
      <family val="2"/>
      <scheme val="minor"/>
    </font>
  </fonts>
  <fills count="4">
    <fill>
      <patternFill patternType="none"/>
    </fill>
    <fill>
      <patternFill patternType="gray125"/>
    </fill>
    <fill>
      <patternFill patternType="solid">
        <fgColor rgb="FF66CCFF"/>
        <bgColor indexed="64"/>
      </patternFill>
    </fill>
    <fill>
      <patternFill patternType="solid">
        <fgColor rgb="FF92D05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s>
  <cellStyleXfs count="1">
    <xf numFmtId="0" fontId="0" fillId="0" borderId="0"/>
  </cellStyleXfs>
  <cellXfs count="36">
    <xf numFmtId="0" fontId="0" fillId="0" borderId="0" xfId="0"/>
    <xf numFmtId="0" fontId="4" fillId="0" borderId="0" xfId="0" applyFont="1"/>
    <xf numFmtId="0" fontId="9" fillId="0" borderId="0" xfId="0" applyFont="1"/>
    <xf numFmtId="0" fontId="9" fillId="0" borderId="0" xfId="0" applyFont="1" applyAlignment="1">
      <alignment horizontal="center"/>
    </xf>
    <xf numFmtId="3" fontId="9" fillId="0" borderId="0" xfId="0" applyNumberFormat="1" applyFont="1"/>
    <xf numFmtId="10" fontId="9" fillId="0" borderId="0" xfId="0" applyNumberFormat="1" applyFont="1"/>
    <xf numFmtId="0" fontId="9" fillId="0" borderId="0" xfId="0" applyFont="1" applyAlignment="1">
      <alignment vertical="center"/>
    </xf>
    <xf numFmtId="3" fontId="3" fillId="2" borderId="1" xfId="0" applyNumberFormat="1" applyFont="1" applyFill="1" applyBorder="1" applyAlignment="1" applyProtection="1">
      <alignment horizontal="center"/>
      <protection locked="0"/>
    </xf>
    <xf numFmtId="0" fontId="2" fillId="0" borderId="0" xfId="0" applyFont="1" applyAlignment="1">
      <alignment vertical="top"/>
    </xf>
    <xf numFmtId="0" fontId="9" fillId="3" borderId="2" xfId="0" applyFont="1" applyFill="1" applyBorder="1" applyAlignment="1">
      <alignment wrapText="1"/>
    </xf>
    <xf numFmtId="0" fontId="10" fillId="0" borderId="0" xfId="0" applyFont="1"/>
    <xf numFmtId="0" fontId="9" fillId="0" borderId="0" xfId="0" applyFont="1" applyAlignment="1">
      <alignment wrapText="1"/>
    </xf>
    <xf numFmtId="0" fontId="9" fillId="0" borderId="2" xfId="0" applyFont="1" applyBorder="1" applyAlignment="1">
      <alignment wrapText="1"/>
    </xf>
    <xf numFmtId="3" fontId="3" fillId="0" borderId="0" xfId="0" applyNumberFormat="1" applyFont="1" applyAlignment="1" applyProtection="1">
      <alignment horizontal="center"/>
      <protection locked="0"/>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xf numFmtId="0" fontId="12" fillId="0" borderId="0" xfId="0" applyFont="1" applyAlignment="1">
      <alignment horizontal="left" vertical="center" indent="2"/>
    </xf>
    <xf numFmtId="0" fontId="11" fillId="0" borderId="0" xfId="0" applyFont="1" applyAlignment="1">
      <alignment horizontal="center"/>
    </xf>
    <xf numFmtId="0" fontId="11" fillId="0" borderId="2" xfId="0" applyFont="1" applyBorder="1" applyAlignment="1">
      <alignment wrapText="1"/>
    </xf>
    <xf numFmtId="0" fontId="6" fillId="3" borderId="2" xfId="0" applyFont="1" applyFill="1" applyBorder="1" applyAlignment="1">
      <alignment wrapText="1"/>
    </xf>
    <xf numFmtId="3" fontId="3" fillId="0" borderId="1" xfId="0" applyNumberFormat="1" applyFont="1" applyBorder="1" applyAlignment="1" applyProtection="1">
      <alignment horizontal="center"/>
      <protection locked="0"/>
    </xf>
    <xf numFmtId="0" fontId="13" fillId="0" borderId="0" xfId="0" applyFont="1"/>
    <xf numFmtId="0" fontId="14" fillId="0" borderId="0" xfId="0" applyFont="1"/>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wrapText="1"/>
    </xf>
    <xf numFmtId="0" fontId="11" fillId="0" borderId="4" xfId="0" applyFont="1" applyBorder="1" applyAlignment="1">
      <alignment horizontal="center" wrapText="1"/>
    </xf>
    <xf numFmtId="0" fontId="9" fillId="0" borderId="0" xfId="0" applyFont="1" applyAlignment="1">
      <alignment horizontal="left" vertical="center" wrapText="1"/>
    </xf>
    <xf numFmtId="0" fontId="9" fillId="0" borderId="0" xfId="0" applyFont="1" applyAlignment="1">
      <alignment wrapText="1"/>
    </xf>
    <xf numFmtId="0" fontId="9" fillId="0" borderId="3" xfId="0" applyFont="1" applyBorder="1" applyAlignment="1">
      <alignment wrapText="1"/>
    </xf>
    <xf numFmtId="0" fontId="15" fillId="0" borderId="0" xfId="0" applyFont="1"/>
    <xf numFmtId="0" fontId="16" fillId="0" borderId="0" xfId="0" applyFont="1"/>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workbookViewId="0">
      <selection activeCell="N12" sqref="N12"/>
    </sheetView>
  </sheetViews>
  <sheetFormatPr defaultColWidth="9.140625" defaultRowHeight="13.9"/>
  <cols>
    <col min="1" max="1" width="20.140625" style="2" customWidth="1"/>
    <col min="2" max="2" width="11" style="2" customWidth="1"/>
    <col min="3" max="3" width="32.5703125" style="2" customWidth="1"/>
    <col min="4" max="4" width="9.140625" style="2"/>
    <col min="5" max="5" width="3.28515625" style="2" customWidth="1"/>
    <col min="6" max="6" width="9.140625" style="2"/>
    <col min="7" max="7" width="10.140625" style="2" customWidth="1"/>
    <col min="8" max="8" width="12.42578125" style="2" customWidth="1"/>
    <col min="9" max="11" width="9.140625" style="2" hidden="1" customWidth="1"/>
    <col min="12" max="12" width="13.28515625" style="2" customWidth="1"/>
    <col min="13" max="13" width="13.85546875" style="2" bestFit="1" customWidth="1"/>
    <col min="14" max="14" width="50.42578125" style="11" bestFit="1" customWidth="1"/>
    <col min="15" max="15" width="86" style="2" bestFit="1" customWidth="1"/>
    <col min="16" max="16384" width="9.140625" style="2"/>
  </cols>
  <sheetData>
    <row r="1" spans="1:15" ht="17.45">
      <c r="A1" s="27" t="s">
        <v>0</v>
      </c>
      <c r="B1" s="28"/>
      <c r="C1" s="28"/>
      <c r="D1" s="28"/>
      <c r="E1" s="28"/>
      <c r="F1" s="28"/>
      <c r="G1" s="28"/>
      <c r="H1" s="28"/>
      <c r="I1" s="28"/>
      <c r="J1" s="28"/>
      <c r="K1" s="28"/>
      <c r="L1" s="8"/>
      <c r="M1" s="8"/>
    </row>
    <row r="2" spans="1:15" ht="15.6">
      <c r="A2" s="23" t="s">
        <v>1</v>
      </c>
      <c r="B2" s="14"/>
      <c r="C2" s="13" t="s">
        <v>2</v>
      </c>
      <c r="D2" s="14"/>
      <c r="E2" s="14"/>
      <c r="F2" s="14"/>
      <c r="G2" s="14"/>
      <c r="H2" s="14"/>
      <c r="I2" s="14"/>
      <c r="J2" s="14"/>
      <c r="K2" s="14"/>
      <c r="L2" s="8"/>
      <c r="M2" s="8"/>
    </row>
    <row r="3" spans="1:15">
      <c r="A3" s="1" t="s">
        <v>3</v>
      </c>
    </row>
    <row r="4" spans="1:15" ht="79.5" customHeight="1">
      <c r="A4" s="24" t="s">
        <v>4</v>
      </c>
      <c r="B4" s="25"/>
      <c r="C4" s="25"/>
      <c r="D4" s="25"/>
      <c r="E4" s="25"/>
      <c r="F4" s="25"/>
      <c r="G4" s="25"/>
      <c r="H4" s="25"/>
    </row>
    <row r="5" spans="1:15">
      <c r="A5" s="1" t="s">
        <v>5</v>
      </c>
    </row>
    <row r="6" spans="1:15">
      <c r="A6" s="17"/>
      <c r="D6" s="3"/>
      <c r="F6" s="3"/>
      <c r="O6" s="16"/>
    </row>
    <row r="7" spans="1:15" ht="55.15">
      <c r="D7" s="18">
        <v>2026</v>
      </c>
      <c r="E7" s="16"/>
      <c r="F7" s="18">
        <v>2025</v>
      </c>
      <c r="G7" s="18" t="s">
        <v>6</v>
      </c>
      <c r="H7" s="18" t="s">
        <v>6</v>
      </c>
      <c r="I7" s="18"/>
      <c r="J7" s="18"/>
      <c r="K7" s="18"/>
      <c r="L7" s="29" t="s">
        <v>7</v>
      </c>
      <c r="M7" s="30"/>
      <c r="N7" s="20" t="s">
        <v>8</v>
      </c>
      <c r="O7" s="19" t="s">
        <v>9</v>
      </c>
    </row>
    <row r="8" spans="1:15">
      <c r="D8" s="18" t="s">
        <v>10</v>
      </c>
      <c r="E8" s="16"/>
      <c r="F8" s="18" t="s">
        <v>10</v>
      </c>
      <c r="G8" s="18" t="s">
        <v>10</v>
      </c>
      <c r="H8" s="18" t="s">
        <v>11</v>
      </c>
      <c r="I8" s="18"/>
      <c r="J8" s="18"/>
      <c r="K8" s="16"/>
      <c r="L8" s="18" t="s">
        <v>12</v>
      </c>
      <c r="M8" s="18" t="s">
        <v>13</v>
      </c>
      <c r="O8" s="11"/>
    </row>
    <row r="9" spans="1:15" ht="14.45" thickBot="1">
      <c r="D9" s="3"/>
      <c r="E9" s="3"/>
      <c r="O9" s="11"/>
    </row>
    <row r="10" spans="1:15" ht="30" customHeight="1" thickBot="1">
      <c r="A10" s="28" t="s">
        <v>14</v>
      </c>
      <c r="B10" s="28"/>
      <c r="C10" s="28"/>
      <c r="D10" s="7">
        <v>255761</v>
      </c>
      <c r="F10" s="7">
        <v>411977</v>
      </c>
      <c r="G10" s="4"/>
      <c r="N10" s="9" t="str">
        <f>IF(D10=F22,"Explanation of % variance from PY opening balance not required - Balance brought forward agrees","Explanation of % variance from PY opening balance not required - Balance brought forward does not agree")</f>
        <v>Explanation of % variance from PY opening balance not required - Balance brought forward agrees</v>
      </c>
      <c r="O10" s="12"/>
    </row>
    <row r="11" spans="1:15" ht="14.45" thickBot="1">
      <c r="D11" s="4"/>
      <c r="F11" s="4"/>
      <c r="O11" s="11"/>
    </row>
    <row r="12" spans="1:15" ht="57.75">
      <c r="A12" s="31" t="s">
        <v>15</v>
      </c>
      <c r="B12" s="32"/>
      <c r="C12" s="33"/>
      <c r="D12" s="7">
        <v>99000</v>
      </c>
      <c r="F12" s="7">
        <v>84000</v>
      </c>
      <c r="G12" s="4">
        <f>D12-F12</f>
        <v>15000</v>
      </c>
      <c r="H12" s="5">
        <f>IF((D12&gt;F12),(D12-F12)/F12,IF(D12&lt;F12,-(D12-F12)/F12,IF(D12=F12,0)))</f>
        <v>0.17857142857142858</v>
      </c>
      <c r="I12" s="2">
        <f>IF(D12-F12&lt;500,0,IF(D12-F12&gt;500,1,IF(D12-F12=500,1)))</f>
        <v>1</v>
      </c>
      <c r="J12" s="2">
        <f>IF(F12-D12&lt;500,0,IF(F12-D12&gt;500,1,IF(F12-D12=500,1)))</f>
        <v>0</v>
      </c>
      <c r="K12" s="3">
        <f>IF(H12&lt;0.15,0,IF(H12&gt;0.15,1,IF(H12=0.15,1)))</f>
        <v>1</v>
      </c>
      <c r="L12" s="3" t="str">
        <f>IF(H12&lt;15%, "NO","YES")</f>
        <v>YES</v>
      </c>
      <c r="M12" s="3" t="str">
        <f>IF(ABS(G12)&lt;100000, "NO","YES")</f>
        <v>NO</v>
      </c>
      <c r="N12" s="9" t="str">
        <f>IF((L12="YES")*AND(I12+J12&lt;1),"Explanation not required, difference less than £500"," ")</f>
        <v xml:space="preserve"> </v>
      </c>
      <c r="O12" s="12" t="s">
        <v>16</v>
      </c>
    </row>
    <row r="13" spans="1:15" ht="14.45" thickBot="1">
      <c r="D13" s="4"/>
      <c r="F13" s="4"/>
      <c r="G13" s="4"/>
      <c r="H13" s="5"/>
      <c r="K13" s="3"/>
      <c r="L13" s="3"/>
      <c r="M13" s="3"/>
      <c r="O13" s="11"/>
    </row>
    <row r="14" spans="1:15" ht="43.5">
      <c r="A14" s="26" t="s">
        <v>17</v>
      </c>
      <c r="B14" s="26"/>
      <c r="C14" s="26"/>
      <c r="D14" s="7">
        <v>10380</v>
      </c>
      <c r="F14" s="7">
        <v>13131</v>
      </c>
      <c r="G14" s="4">
        <f>D14-F14</f>
        <v>-2751</v>
      </c>
      <c r="H14" s="5">
        <f>IF((D14&gt;F14),(D14-F14)/F14,IF(D14&lt;F14,-(D14-F14)/F14,IF(D14=F14,0)))</f>
        <v>0.20950422663925064</v>
      </c>
      <c r="I14" s="2">
        <f>IF(D14-F14&lt;500,0,IF(D14-F14&gt;500,1,IF(D14-F14=500,1)))</f>
        <v>0</v>
      </c>
      <c r="J14" s="2">
        <f>IF(F14-D14&lt;500,0,IF(F14-D14&gt;500,1,IF(F14-D14=500,1)))</f>
        <v>1</v>
      </c>
      <c r="K14" s="3">
        <f>IF(H14&lt;0.15,0,IF(H14&gt;0.15,1,IF(H14=0.15,1)))</f>
        <v>1</v>
      </c>
      <c r="L14" s="3" t="str">
        <f>IF(H14&lt;15%, "NO","YES")</f>
        <v>YES</v>
      </c>
      <c r="M14" s="3" t="str">
        <f>IF(ABS(G14)&lt;100000, "NO","YES")</f>
        <v>NO</v>
      </c>
      <c r="N14" s="9" t="str">
        <f>IF((L14="YES")*AND(I14+J14&lt;1),"Explanation not required, difference less than £500"," ")</f>
        <v xml:space="preserve"> </v>
      </c>
      <c r="O14" s="12" t="s">
        <v>18</v>
      </c>
    </row>
    <row r="15" spans="1:15" ht="14.45" thickBot="1">
      <c r="D15" s="4"/>
      <c r="F15" s="4"/>
      <c r="G15" s="4"/>
      <c r="H15" s="5"/>
      <c r="K15" s="3"/>
      <c r="L15" s="3"/>
      <c r="M15" s="3"/>
      <c r="O15" s="11"/>
    </row>
    <row r="16" spans="1:15" ht="14.45" thickBot="1">
      <c r="A16" s="26" t="s">
        <v>19</v>
      </c>
      <c r="B16" s="26"/>
      <c r="C16" s="26"/>
      <c r="D16" s="7">
        <v>32934</v>
      </c>
      <c r="F16" s="7">
        <v>30972</v>
      </c>
      <c r="G16" s="4">
        <f>D16-F16</f>
        <v>1962</v>
      </c>
      <c r="H16" s="5">
        <f>IF((D16&gt;F16),(D16-F16)/F16,IF(D16&lt;F16,-(D16-F16)/F16,IF(D16=F16,0)))</f>
        <v>6.3347539713289422E-2</v>
      </c>
      <c r="I16" s="2">
        <f>IF(D16-F16&lt;500,0,IF(D16-F16&gt;500,1,IF(D16-F16=500,1)))</f>
        <v>1</v>
      </c>
      <c r="J16" s="2">
        <f>IF(F16-D16&lt;500,0,IF(F16-D16&gt;500,1,IF(F16-D16=500,1)))</f>
        <v>0</v>
      </c>
      <c r="K16" s="3">
        <f>IF(H16&lt;0.15,0,IF(H16&gt;0.15,1,IF(H16=0.15,1)))</f>
        <v>0</v>
      </c>
      <c r="L16" s="3" t="str">
        <f>IF(H16&lt;15%, "NO","YES")</f>
        <v>NO</v>
      </c>
      <c r="M16" s="3" t="str">
        <f>IF(ABS(G16)&lt;100000, "NO","YES")</f>
        <v>NO</v>
      </c>
      <c r="N16" s="9" t="str">
        <f>IF((L16="YES")*AND(I16+J16&lt;1),"Explanation not required, difference less than £500"," ")</f>
        <v xml:space="preserve"> </v>
      </c>
      <c r="O16" s="12"/>
    </row>
    <row r="17" spans="1:23" ht="14.45" thickBot="1">
      <c r="D17" s="4"/>
      <c r="F17" s="4"/>
      <c r="G17" s="4"/>
      <c r="H17" s="5"/>
      <c r="K17" s="3"/>
      <c r="L17" s="3"/>
      <c r="M17" s="3"/>
      <c r="O17" s="11"/>
    </row>
    <row r="18" spans="1:23" ht="14.45" thickBot="1">
      <c r="A18" s="26" t="s">
        <v>20</v>
      </c>
      <c r="B18" s="26"/>
      <c r="C18" s="26"/>
      <c r="D18" s="7">
        <v>0</v>
      </c>
      <c r="F18" s="7">
        <v>0</v>
      </c>
      <c r="G18" s="4">
        <f>D18-F18</f>
        <v>0</v>
      </c>
      <c r="H18" s="5">
        <f>IF((D18&gt;F18),(D18-F18)/F18,IF(D18&lt;F18,-(D18-F18)/F18,IF(D18=F18,0)))</f>
        <v>0</v>
      </c>
      <c r="I18" s="2">
        <f>IF(D18-F18&lt;500,0,IF(D18-F18&gt;500,1,IF(D18-F18=500,1)))</f>
        <v>0</v>
      </c>
      <c r="J18" s="2">
        <f>IF(F18-D18&lt;500,0,IF(F18-D18&gt;500,1,IF(F18-D18=500,1)))</f>
        <v>0</v>
      </c>
      <c r="K18" s="3">
        <f>IF(H18&lt;0.15,0,IF(H18&gt;0.15,1,IF(H18=0.15,1)))</f>
        <v>0</v>
      </c>
      <c r="L18" s="3" t="str">
        <f>IF(H18&lt;15%, "NO","YES")</f>
        <v>NO</v>
      </c>
      <c r="M18" s="3" t="str">
        <f>IF(ABS(G18)&lt;100000, "NO","YES")</f>
        <v>NO</v>
      </c>
      <c r="N18" s="9" t="str">
        <f>IF((L18="YES")*AND(I18+J18&lt;1),"Explanation not required, difference less than £500"," ")</f>
        <v xml:space="preserve"> </v>
      </c>
      <c r="O18" s="12"/>
    </row>
    <row r="19" spans="1:23" ht="14.45" thickBot="1">
      <c r="D19" s="4"/>
      <c r="F19" s="4"/>
      <c r="G19" s="4"/>
      <c r="H19" s="5"/>
      <c r="K19" s="3"/>
      <c r="L19" s="3"/>
      <c r="M19" s="3"/>
      <c r="O19" s="11"/>
    </row>
    <row r="20" spans="1:23" ht="86.25">
      <c r="A20" s="26" t="s">
        <v>21</v>
      </c>
      <c r="B20" s="26"/>
      <c r="C20" s="26"/>
      <c r="D20" s="7">
        <v>62336</v>
      </c>
      <c r="F20" s="7">
        <v>222375</v>
      </c>
      <c r="G20" s="4">
        <f>D20-F20</f>
        <v>-160039</v>
      </c>
      <c r="H20" s="5">
        <f>IF((D20&gt;F20),(D20-F20)/F20,IF(D20&lt;F20,-(D20-F20)/F20,IF(D20=F20,0)))</f>
        <v>0.71968071950534007</v>
      </c>
      <c r="I20" s="2">
        <f>IF(D20-F20&lt;500,0,IF(D20-F20&gt;500,1,IF(D20-F20=500,1)))</f>
        <v>0</v>
      </c>
      <c r="J20" s="2">
        <f>IF(F20-D20&lt;500,0,IF(F20-D20&gt;500,1,IF(F20-D20=500,1)))</f>
        <v>1</v>
      </c>
      <c r="K20" s="3">
        <f>IF(H20&lt;0.15,0,IF(H20&gt;0.15,1,IF(H20=0.15,1)))</f>
        <v>1</v>
      </c>
      <c r="L20" s="3" t="str">
        <f>IF(H20&lt;15%, "NO","YES")</f>
        <v>YES</v>
      </c>
      <c r="M20" s="3" t="str">
        <f>IF(ABS(G20)&lt;100000, "NO","YES")</f>
        <v>YES</v>
      </c>
      <c r="N20" s="9" t="str">
        <f>IF((L20="YES")*AND(I20+J20&lt;1),"Explanation not required, difference less than £500"," ")</f>
        <v xml:space="preserve"> </v>
      </c>
      <c r="O20" s="12" t="s">
        <v>22</v>
      </c>
    </row>
    <row r="21" spans="1:23" ht="14.45" thickBot="1">
      <c r="D21" s="4"/>
      <c r="F21" s="4"/>
      <c r="G21" s="4"/>
      <c r="H21" s="5"/>
      <c r="K21" s="3"/>
      <c r="L21" s="3"/>
      <c r="M21" s="3"/>
      <c r="O21" s="11"/>
    </row>
    <row r="22" spans="1:23" ht="14.45" thickBot="1">
      <c r="A22" s="6" t="s">
        <v>23</v>
      </c>
      <c r="D22" s="21">
        <f>D10+D12+D14-D16-D18-D20</f>
        <v>269871</v>
      </c>
      <c r="F22" s="21">
        <f>F10+F12+F14-F16-F18-F20</f>
        <v>255761</v>
      </c>
      <c r="G22" s="4">
        <f>D22-F22</f>
        <v>14110</v>
      </c>
      <c r="H22" s="5">
        <f>IF((D22&gt;F22),(D22-F22)/F22,IF(D22&lt;F22,-(D22-F22)/F22,IF(D22=F22,0)))</f>
        <v>5.5168692646650586E-2</v>
      </c>
      <c r="I22" s="2">
        <f>IF(D22-F22&lt;500,0,IF(D22-F22&gt;500,1,IF(D22-F22=500,1)))</f>
        <v>1</v>
      </c>
      <c r="J22" s="2">
        <f>IF(F22-D22&lt;500,0,IF(F22-D22&gt;500,1,IF(F22-D22=500,1)))</f>
        <v>0</v>
      </c>
      <c r="K22" s="3">
        <f>IF(H22&lt;0.15,0,IF(H22&gt;0.15,1,IF(H22=0.15,1)))</f>
        <v>0</v>
      </c>
      <c r="L22" s="3" t="str">
        <f>IF(H22&lt;15%, "NO","YES")</f>
        <v>NO</v>
      </c>
      <c r="M22" s="3" t="str">
        <f>IF(ABS(G22)&lt;100000, "NO","YES")</f>
        <v>NO</v>
      </c>
      <c r="N22" s="9" t="str">
        <f>IF((L22="YES")*AND(I22+J22&lt;1),"Explanation not required, difference less than £500"," ")</f>
        <v xml:space="preserve"> </v>
      </c>
      <c r="O22" s="12"/>
    </row>
    <row r="23" spans="1:23" ht="14.45" thickBot="1">
      <c r="D23" s="4"/>
      <c r="F23" s="4"/>
      <c r="G23" s="4"/>
      <c r="H23" s="5"/>
      <c r="K23" s="3"/>
      <c r="L23" s="3"/>
      <c r="M23" s="3"/>
      <c r="O23" s="11"/>
    </row>
    <row r="24" spans="1:23" ht="14.45" thickBot="1">
      <c r="A24" s="26" t="s">
        <v>24</v>
      </c>
      <c r="B24" s="26"/>
      <c r="C24" s="26"/>
      <c r="D24" s="7">
        <v>269871</v>
      </c>
      <c r="F24" s="7">
        <v>255761</v>
      </c>
      <c r="G24" s="4">
        <f>D24-F24</f>
        <v>14110</v>
      </c>
      <c r="H24" s="5">
        <f>IF((D24&gt;F24),(D24-F24)/F24,IF(D24&lt;F24,-(D24-F24)/F24,IF(D24=F24,0)))</f>
        <v>5.5168692646650586E-2</v>
      </c>
      <c r="I24" s="2">
        <f>IF(D24-F24&lt;500,0,IF(D24-F24&gt;500,1,IF(D24-F24=500,1)))</f>
        <v>1</v>
      </c>
      <c r="J24" s="2">
        <f>IF(F24-D24&lt;500,0,IF(F24-D24&gt;500,1,IF(F24-D24=500,1)))</f>
        <v>0</v>
      </c>
      <c r="K24" s="3">
        <f>IF(H24&lt;0.15,0,IF(H24&gt;0.15,1,IF(H24=0.15,1)))</f>
        <v>0</v>
      </c>
      <c r="L24" s="3" t="str">
        <f>IF(H24&lt;15%, "NO","YES")</f>
        <v>NO</v>
      </c>
      <c r="M24" s="3" t="str">
        <f>IF(ABS(G24)&lt;100000, "NO","YES")</f>
        <v>NO</v>
      </c>
      <c r="N24" s="9" t="str">
        <f>IF((L24="YES")*AND(I24+J24&lt;1),"Explanation not required, difference less than £500"," ")</f>
        <v xml:space="preserve"> </v>
      </c>
      <c r="O24" s="12"/>
    </row>
    <row r="25" spans="1:23" ht="14.45" thickBot="1">
      <c r="D25" s="4"/>
      <c r="F25" s="4"/>
      <c r="G25" s="4"/>
      <c r="H25" s="5"/>
      <c r="K25" s="3"/>
      <c r="L25" s="3"/>
      <c r="M25" s="3"/>
      <c r="O25" s="11"/>
    </row>
    <row r="26" spans="1:23" ht="14.45" thickBot="1">
      <c r="A26" s="26" t="s">
        <v>25</v>
      </c>
      <c r="B26" s="26"/>
      <c r="C26" s="26"/>
      <c r="D26" s="7">
        <v>125682</v>
      </c>
      <c r="F26" s="7">
        <v>125682</v>
      </c>
      <c r="G26" s="4">
        <f>D26-F26</f>
        <v>0</v>
      </c>
      <c r="H26" s="5">
        <f>IF((D26&gt;F26),(D26-F26)/F26,IF(D26&lt;F26,-(D26-F26)/F26,IF(D26=F26,0)))</f>
        <v>0</v>
      </c>
      <c r="I26" s="2">
        <f>IF(D26-F26&lt;500,0,IF(D26-F26&gt;500,1,IF(D26-F26=500,1)))</f>
        <v>0</v>
      </c>
      <c r="J26" s="2">
        <f>IF(F26-D26&lt;500,0,IF(F26-D26&gt;500,1,IF(F26-D26=500,1)))</f>
        <v>0</v>
      </c>
      <c r="K26" s="3">
        <f>IF(H26&lt;0.15,0,IF(H26&gt;0.15,1,IF(H26=0.15,1)))</f>
        <v>0</v>
      </c>
      <c r="L26" s="3" t="str">
        <f>IF(H26&lt;15%, "NO","YES")</f>
        <v>NO</v>
      </c>
      <c r="M26" s="3" t="str">
        <f>IF(ABS(G26)&lt;100000, "NO","YES")</f>
        <v>NO</v>
      </c>
      <c r="N26" s="9" t="str">
        <f>IF((L26="YES")*AND(I26+J26&lt;1),"Explanation not required, difference less than £500"," ")</f>
        <v xml:space="preserve"> </v>
      </c>
      <c r="O26" s="12"/>
    </row>
    <row r="27" spans="1:23" ht="14.45" thickBot="1">
      <c r="D27" s="4"/>
      <c r="F27" s="4"/>
      <c r="G27" s="4"/>
      <c r="H27" s="5"/>
      <c r="K27" s="3"/>
      <c r="L27" s="3"/>
      <c r="M27" s="3"/>
      <c r="O27" s="11"/>
    </row>
    <row r="28" spans="1:23" ht="14.45" thickBot="1">
      <c r="A28" s="26" t="s">
        <v>26</v>
      </c>
      <c r="B28" s="26"/>
      <c r="C28" s="26"/>
      <c r="D28" s="7">
        <v>0</v>
      </c>
      <c r="F28" s="7">
        <v>0</v>
      </c>
      <c r="G28" s="4">
        <f>D28-F28</f>
        <v>0</v>
      </c>
      <c r="H28" s="5">
        <f>IF((D28&gt;F28),(D28-F28)/F28,IF(D28&lt;F28,-(D28-F28)/F28,IF(D28=F28,0)))</f>
        <v>0</v>
      </c>
      <c r="I28" s="2">
        <f>IF(D28-F28&lt;500,0,IF(D28-F28&gt;500,1,IF(D28-F28=500,1)))</f>
        <v>0</v>
      </c>
      <c r="J28" s="2">
        <f>IF(F28-D28&lt;500,0,IF(F28-D28&gt;500,1,IF(F28-D28=500,1)))</f>
        <v>0</v>
      </c>
      <c r="K28" s="3">
        <f>IF(H28&lt;0.15,0,IF(H28&gt;0.15,1,IF(H28=0.15,1)))</f>
        <v>0</v>
      </c>
      <c r="L28" s="3" t="str">
        <f>IF(H28&lt;15%, "NO","YES")</f>
        <v>NO</v>
      </c>
      <c r="M28" s="3" t="str">
        <f>IF(ABS(G28)&lt;100000, "NO","YES")</f>
        <v>NO</v>
      </c>
      <c r="N28" s="9" t="str">
        <f>IF((L28="YES")*AND(I28+J28&lt;1),"Explanation not required, difference less than £500"," ")</f>
        <v xml:space="preserve"> </v>
      </c>
      <c r="O28" s="12"/>
    </row>
    <row r="29" spans="1:23">
      <c r="H29" s="5"/>
      <c r="K29" s="3"/>
      <c r="L29" s="3"/>
      <c r="M29" s="3"/>
      <c r="O29" s="11"/>
    </row>
    <row r="30" spans="1:23">
      <c r="C30" s="10"/>
    </row>
    <row r="31" spans="1:23" ht="15" customHeight="1">
      <c r="P31" s="15"/>
      <c r="Q31" s="15"/>
      <c r="R31" s="15"/>
      <c r="S31" s="15"/>
      <c r="T31" s="15"/>
      <c r="U31" s="15"/>
      <c r="V31" s="15"/>
      <c r="W31" s="15"/>
    </row>
    <row r="32" spans="1:23" ht="17.45">
      <c r="C32" s="22"/>
      <c r="O32" s="15"/>
      <c r="P32" s="15"/>
      <c r="Q32" s="15"/>
      <c r="R32" s="15"/>
      <c r="S32" s="15"/>
      <c r="T32" s="15"/>
      <c r="U32" s="15"/>
      <c r="V32" s="15"/>
      <c r="W32" s="15"/>
    </row>
    <row r="34" spans="3:3" ht="17.45">
      <c r="C34" s="22"/>
    </row>
  </sheetData>
  <mergeCells count="12">
    <mergeCell ref="L7:M7"/>
    <mergeCell ref="A26:C26"/>
    <mergeCell ref="A28:C28"/>
    <mergeCell ref="A10:C10"/>
    <mergeCell ref="A12:C12"/>
    <mergeCell ref="A14:C14"/>
    <mergeCell ref="A16:C16"/>
    <mergeCell ref="A4:H4"/>
    <mergeCell ref="A18:C18"/>
    <mergeCell ref="A20:C20"/>
    <mergeCell ref="A1:K1"/>
    <mergeCell ref="A24:C24"/>
  </mergeCells>
  <conditionalFormatting sqref="N10">
    <cfRule type="cellIs" dxfId="0" priority="1" stopIfTrue="1" operator="equal">
      <formula>"Explanation of % variance from PY opening balance not required - Balance brought forward does not agree"</formula>
    </cfRule>
  </conditionalFormatting>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092D-F7C7-40EE-9CD1-582D55493822}">
  <dimension ref="A1:C9"/>
  <sheetViews>
    <sheetView workbookViewId="0">
      <selection activeCell="H10" sqref="H10"/>
    </sheetView>
  </sheetViews>
  <sheetFormatPr defaultRowHeight="15"/>
  <cols>
    <col min="1" max="1" width="18.7109375" bestFit="1" customWidth="1"/>
    <col min="2" max="2" width="9.28515625" bestFit="1" customWidth="1"/>
  </cols>
  <sheetData>
    <row r="1" spans="1:3">
      <c r="A1" s="34" t="s">
        <v>27</v>
      </c>
    </row>
    <row r="3" spans="1:3">
      <c r="A3" s="35" t="s">
        <v>28</v>
      </c>
      <c r="B3" s="35">
        <v>2026</v>
      </c>
      <c r="C3" s="35">
        <v>2025</v>
      </c>
    </row>
    <row r="4" spans="1:3">
      <c r="A4" t="s">
        <v>29</v>
      </c>
      <c r="B4">
        <v>515.09</v>
      </c>
      <c r="C4">
        <v>0</v>
      </c>
    </row>
    <row r="5" spans="1:3">
      <c r="A5" t="s">
        <v>30</v>
      </c>
      <c r="B5">
        <v>7250.11</v>
      </c>
      <c r="C5">
        <v>9951.82</v>
      </c>
    </row>
    <row r="6" spans="1:3">
      <c r="A6" t="s">
        <v>31</v>
      </c>
      <c r="B6">
        <v>2052.5500000000002</v>
      </c>
      <c r="C6">
        <v>2964.11</v>
      </c>
    </row>
    <row r="7" spans="1:3">
      <c r="A7" t="s">
        <v>32</v>
      </c>
      <c r="B7">
        <v>562.25</v>
      </c>
      <c r="C7">
        <v>215.07</v>
      </c>
    </row>
    <row r="9" spans="1:3">
      <c r="A9" t="s">
        <v>27</v>
      </c>
      <c r="B9">
        <f>SUM(B4:B8)</f>
        <v>10380</v>
      </c>
      <c r="C9">
        <f>SUM(C4:C8)</f>
        <v>13131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b71be5-99a6-4784-9111-1f33bbec87a2">
      <Terms xmlns="http://schemas.microsoft.com/office/infopath/2007/PartnerControls"/>
    </lcf76f155ced4ddcb4097134ff3c332f>
    <TaxCatchAll xmlns="f8357665-355b-4f20-9674-fbd7f473fa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292BE29C8CCD48B025E773C42F271C" ma:contentTypeVersion="18" ma:contentTypeDescription="Create a new document." ma:contentTypeScope="" ma:versionID="e40f50cefa4fcc3b52f625d29de40fc2">
  <xsd:schema xmlns:xsd="http://www.w3.org/2001/XMLSchema" xmlns:xs="http://www.w3.org/2001/XMLSchema" xmlns:p="http://schemas.microsoft.com/office/2006/metadata/properties" xmlns:ns2="c1b71be5-99a6-4784-9111-1f33bbec87a2" xmlns:ns3="f8357665-355b-4f20-9674-fbd7f473fab8" targetNamespace="http://schemas.microsoft.com/office/2006/metadata/properties" ma:root="true" ma:fieldsID="3874ba287ef4db5cc0cba70abb9c7eae" ns2:_="" ns3:_="">
    <xsd:import namespace="c1b71be5-99a6-4784-9111-1f33bbec87a2"/>
    <xsd:import namespace="f8357665-355b-4f20-9674-fbd7f473fa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71be5-99a6-4784-9111-1f33bbec87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b495549-e6b1-4c4f-82f4-e216ae0311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357665-355b-4f20-9674-fbd7f473fa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bb62c9e-793a-442f-a994-ed2a4161c2ae}" ma:internalName="TaxCatchAll" ma:showField="CatchAllData" ma:web="f8357665-355b-4f20-9674-fbd7f473fa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210264-0ABA-4658-B69D-CF67BDD7E8D2}"/>
</file>

<file path=customXml/itemProps2.xml><?xml version="1.0" encoding="utf-8"?>
<ds:datastoreItem xmlns:ds="http://schemas.openxmlformats.org/officeDocument/2006/customXml" ds:itemID="{638E5E2D-8359-423C-B4BD-314EA3500208}"/>
</file>

<file path=customXml/itemProps3.xml><?xml version="1.0" encoding="utf-8"?>
<ds:datastoreItem xmlns:ds="http://schemas.openxmlformats.org/officeDocument/2006/customXml" ds:itemID="{E3927FAE-676E-49D2-AB45-C4B829FDD975}"/>
</file>

<file path=docProps/app.xml><?xml version="1.0" encoding="utf-8"?>
<Properties xmlns="http://schemas.openxmlformats.org/officeDocument/2006/extended-properties" xmlns:vt="http://schemas.openxmlformats.org/officeDocument/2006/docPropsVTypes">
  <Application>Microsoft Excel Online</Application>
  <Manager/>
  <Company>Littlejohn LLP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jsheridan</dc:creator>
  <cp:keywords/>
  <dc:description/>
  <cp:lastModifiedBy>Tony Brooks</cp:lastModifiedBy>
  <cp:revision/>
  <dcterms:created xsi:type="dcterms:W3CDTF">2012-07-11T10:01:28Z</dcterms:created>
  <dcterms:modified xsi:type="dcterms:W3CDTF">2026-06-09T13:51:27Z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0x01010000292BE29C8CCD48B025E773C42F271C</vt:lpwstr>
  </property>
  <property fmtid="{D5CDD505-2E9C-101B-9397-08002B2CF9AE}" pid="3" name="Order">
    <vt:r8>56554600</vt:r8>
  </property>
  <property fmtid="{D5CDD505-2E9C-101B-9397-08002B2CF9AE}" pid="4" name="MediaServiceImageTags">
    <vt:lpwstr/>
  </property>
</Properties>
</file>